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EstEcol class" sheetId="1" r:id="rId1"/>
  </sheets>
  <definedNames/>
  <calcPr fullCalcOnLoad="1"/>
</workbook>
</file>

<file path=xl/sharedStrings.xml><?xml version="1.0" encoding="utf-8"?>
<sst xmlns="http://schemas.openxmlformats.org/spreadsheetml/2006/main" count="46" uniqueCount="23">
  <si>
    <t>Pensacola Bay</t>
  </si>
  <si>
    <t>Station</t>
  </si>
  <si>
    <t>time</t>
  </si>
  <si>
    <t>Spc Cond</t>
  </si>
  <si>
    <t>Salinity</t>
  </si>
  <si>
    <t>pH</t>
  </si>
  <si>
    <t>P01</t>
  </si>
  <si>
    <t>P02</t>
  </si>
  <si>
    <t>P03</t>
  </si>
  <si>
    <t>P05</t>
  </si>
  <si>
    <t>P07</t>
  </si>
  <si>
    <t>P08</t>
  </si>
  <si>
    <t>Santa Rosa Sound</t>
  </si>
  <si>
    <t>Temp °C</t>
  </si>
  <si>
    <t>Dissolved Oxygen mg/L</t>
  </si>
  <si>
    <t>NO3- µM</t>
  </si>
  <si>
    <t>Naval Live Oaks Runoff</t>
  </si>
  <si>
    <t>water depth m</t>
  </si>
  <si>
    <t>secchi disk depth m</t>
  </si>
  <si>
    <t>photic zone m</t>
  </si>
  <si>
    <t>sample depth m</t>
  </si>
  <si>
    <t>Chlorophyll a µg/L</t>
  </si>
  <si>
    <t>Distance from HWY 90 km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</si>
</sst>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m/d/yy;@"/>
    <numFmt numFmtId="167" formatCode="0.0"/>
    <numFmt numFmtId="168" formatCode="0.0000"/>
    <numFmt numFmtId="169" formatCode="0.000"/>
    <numFmt numFmtId="170" formatCode="0.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dddd\,\ mmmm\ dd\,\ yyyy"/>
    <numFmt numFmtId="176" formatCode="dd\-mmm\-yy"/>
    <numFmt numFmtId="177" formatCode="[$-409]d\-mmm\-yy;@"/>
    <numFmt numFmtId="178" formatCode="yyyy"/>
    <numFmt numFmtId="179" formatCode="dd\-mmm\-yyyy"/>
    <numFmt numFmtId="180" formatCode="hh:mm:ss"/>
    <numFmt numFmtId="181" formatCode="#.00"/>
    <numFmt numFmtId="182" formatCode="[$-409]mmmmm\-yy;@"/>
    <numFmt numFmtId="183" formatCode="0.000000"/>
    <numFmt numFmtId="184" formatCode="0.000000000000000"/>
    <numFmt numFmtId="185" formatCode="0.00000000000000"/>
    <numFmt numFmtId="186" formatCode="0.000000000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5" fontId="0" fillId="0" borderId="0" xfId="0" applyNumberFormat="1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9" fontId="0" fillId="0" borderId="0" xfId="19" applyAlignment="1">
      <alignment/>
    </xf>
    <xf numFmtId="0" fontId="2" fillId="0" borderId="0" xfId="0" applyFont="1" applyAlignment="1">
      <alignment wrapText="1"/>
    </xf>
    <xf numFmtId="167" fontId="2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54"/>
          <c:w val="0.83925"/>
          <c:h val="0.89225"/>
        </c:manualLayout>
      </c:layout>
      <c:scatterChart>
        <c:scatterStyle val="lineMarker"/>
        <c:varyColors val="0"/>
        <c:ser>
          <c:idx val="0"/>
          <c:order val="0"/>
          <c:tx>
            <c:v>Bottom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'EstEcol class'!$D$38:$D$43</c:f>
              <c:numCache>
                <c:ptCount val="6"/>
                <c:pt idx="0">
                  <c:v>0</c:v>
                </c:pt>
                <c:pt idx="1">
                  <c:v>4</c:v>
                </c:pt>
                <c:pt idx="2">
                  <c:v>7.2</c:v>
                </c:pt>
                <c:pt idx="3">
                  <c:v>13.8</c:v>
                </c:pt>
                <c:pt idx="4">
                  <c:v>25.1</c:v>
                </c:pt>
                <c:pt idx="5">
                  <c:v>31</c:v>
                </c:pt>
              </c:numCache>
            </c:numRef>
          </c:xVal>
          <c:yVal>
            <c:numRef>
              <c:f>'EstEcol class'!#REF!</c:f>
              <c:numCache>
                <c:ptCount val="6"/>
                <c:pt idx="0">
                  <c:v>5.14</c:v>
                </c:pt>
                <c:pt idx="1">
                  <c:v>12.786666666666667</c:v>
                </c:pt>
                <c:pt idx="2">
                  <c:v>9.526666666666666</c:v>
                </c:pt>
                <c:pt idx="3">
                  <c:v>13.733333333333334</c:v>
                </c:pt>
                <c:pt idx="4">
                  <c:v>5.0600000000000005</c:v>
                </c:pt>
                <c:pt idx="5">
                  <c:v>2.62</c:v>
                </c:pt>
              </c:numCache>
            </c:numRef>
          </c:yVal>
          <c:smooth val="0"/>
        </c:ser>
        <c:ser>
          <c:idx val="1"/>
          <c:order val="1"/>
          <c:tx>
            <c:v>Surface</c:v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'EstEcol class'!$D$38:$D$43</c:f>
              <c:numCache>
                <c:ptCount val="6"/>
                <c:pt idx="0">
                  <c:v>0</c:v>
                </c:pt>
                <c:pt idx="1">
                  <c:v>4</c:v>
                </c:pt>
                <c:pt idx="2">
                  <c:v>7.2</c:v>
                </c:pt>
                <c:pt idx="3">
                  <c:v>13.8</c:v>
                </c:pt>
                <c:pt idx="4">
                  <c:v>25.1</c:v>
                </c:pt>
                <c:pt idx="5">
                  <c:v>31</c:v>
                </c:pt>
              </c:numCache>
            </c:numRef>
          </c:xVal>
          <c:yVal>
            <c:numRef>
              <c:f>'EstEcol class'!#REF!</c:f>
              <c:numCache>
                <c:ptCount val="6"/>
                <c:pt idx="0">
                  <c:v>2.6333333333333333</c:v>
                </c:pt>
                <c:pt idx="1">
                  <c:v>4.119999999999999</c:v>
                </c:pt>
                <c:pt idx="2">
                  <c:v>5.1466666666666665</c:v>
                </c:pt>
                <c:pt idx="3">
                  <c:v>4.04</c:v>
                </c:pt>
                <c:pt idx="4">
                  <c:v>4.8133333333333335</c:v>
                </c:pt>
                <c:pt idx="5">
                  <c:v>2.933333333333333</c:v>
                </c:pt>
              </c:numCache>
            </c:numRef>
          </c:yVal>
          <c:smooth val="0"/>
        </c:ser>
        <c:axId val="36521385"/>
        <c:axId val="60257010"/>
      </c:scatterChart>
      <c:valAx>
        <c:axId val="36521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HWY 90 bridge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57010"/>
        <c:crosses val="autoZero"/>
        <c:crossBetween val="midCat"/>
        <c:dispUnits/>
      </c:valAx>
      <c:valAx>
        <c:axId val="60257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Chla µg/L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652138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1"/>
          <c:y val="0.06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46"/>
          <c:w val="0.83925"/>
          <c:h val="0.80025"/>
        </c:manualLayout>
      </c:layout>
      <c:scatterChart>
        <c:scatterStyle val="lineMarker"/>
        <c:varyColors val="0"/>
        <c:ser>
          <c:idx val="1"/>
          <c:order val="0"/>
          <c:tx>
            <c:v>Surface</c:v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'EstEcol class'!$D$38:$D$43</c:f>
              <c:numCache>
                <c:ptCount val="6"/>
                <c:pt idx="0">
                  <c:v>0</c:v>
                </c:pt>
                <c:pt idx="1">
                  <c:v>4</c:v>
                </c:pt>
                <c:pt idx="2">
                  <c:v>7.2</c:v>
                </c:pt>
                <c:pt idx="3">
                  <c:v>13.8</c:v>
                </c:pt>
                <c:pt idx="4">
                  <c:v>25.1</c:v>
                </c:pt>
                <c:pt idx="5">
                  <c:v>31</c:v>
                </c:pt>
              </c:numCache>
            </c:numRef>
          </c:xVal>
          <c:yVal>
            <c:numRef>
              <c:f>'EstEcol class'!$E$38:$E$43</c:f>
              <c:numCache>
                <c:ptCount val="6"/>
                <c:pt idx="0">
                  <c:v>16</c:v>
                </c:pt>
                <c:pt idx="1">
                  <c:v>16.099999999999998</c:v>
                </c:pt>
                <c:pt idx="2">
                  <c:v>10.900000000000002</c:v>
                </c:pt>
                <c:pt idx="3">
                  <c:v>16.1</c:v>
                </c:pt>
                <c:pt idx="4">
                  <c:v>13.5</c:v>
                </c:pt>
                <c:pt idx="5">
                  <c:v>12</c:v>
                </c:pt>
              </c:numCache>
            </c:numRef>
          </c:yVal>
          <c:smooth val="0"/>
        </c:ser>
        <c:axId val="5442179"/>
        <c:axId val="48979612"/>
      </c:scatterChart>
      <c:valAx>
        <c:axId val="5442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HWY 90 bridge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79612"/>
        <c:crosses val="autoZero"/>
        <c:crossBetween val="midCat"/>
        <c:dispUnits/>
      </c:valAx>
      <c:valAx>
        <c:axId val="48979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Stratification delSalinity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44217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52</xdr:row>
      <xdr:rowOff>0</xdr:rowOff>
    </xdr:from>
    <xdr:to>
      <xdr:col>32</xdr:col>
      <xdr:colOff>438150</xdr:colOff>
      <xdr:row>76</xdr:row>
      <xdr:rowOff>85725</xdr:rowOff>
    </xdr:to>
    <xdr:graphicFrame>
      <xdr:nvGraphicFramePr>
        <xdr:cNvPr id="1" name="Chart 4"/>
        <xdr:cNvGraphicFramePr/>
      </xdr:nvGraphicFramePr>
      <xdr:xfrm>
        <a:off x="13020675" y="9229725"/>
        <a:ext cx="71437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77</xdr:row>
      <xdr:rowOff>0</xdr:rowOff>
    </xdr:from>
    <xdr:to>
      <xdr:col>32</xdr:col>
      <xdr:colOff>447675</xdr:colOff>
      <xdr:row>101</xdr:row>
      <xdr:rowOff>95250</xdr:rowOff>
    </xdr:to>
    <xdr:graphicFrame>
      <xdr:nvGraphicFramePr>
        <xdr:cNvPr id="2" name="Chart 5"/>
        <xdr:cNvGraphicFramePr/>
      </xdr:nvGraphicFramePr>
      <xdr:xfrm>
        <a:off x="13020675" y="13277850"/>
        <a:ext cx="715327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3"/>
  <sheetViews>
    <sheetView tabSelected="1" workbookViewId="0" topLeftCell="A1">
      <selection activeCell="D38" sqref="D38"/>
    </sheetView>
  </sheetViews>
  <sheetFormatPr defaultColWidth="9.140625" defaultRowHeight="12.75"/>
  <cols>
    <col min="1" max="1" width="9.28125" style="0" bestFit="1" customWidth="1"/>
    <col min="7" max="7" width="10.00390625" style="0" customWidth="1"/>
    <col min="10" max="10" width="11.421875" style="0" customWidth="1"/>
  </cols>
  <sheetData>
    <row r="1" ht="12.75">
      <c r="A1" t="s">
        <v>0</v>
      </c>
    </row>
    <row r="3" ht="12.75">
      <c r="A3" s="1">
        <v>39535</v>
      </c>
    </row>
    <row r="5" spans="1:10" ht="38.25">
      <c r="A5" s="6" t="s">
        <v>1</v>
      </c>
      <c r="B5" s="6" t="s">
        <v>2</v>
      </c>
      <c r="C5" s="6" t="s">
        <v>20</v>
      </c>
      <c r="D5" s="6" t="s">
        <v>13</v>
      </c>
      <c r="E5" s="6" t="s">
        <v>3</v>
      </c>
      <c r="F5" s="7" t="s">
        <v>4</v>
      </c>
      <c r="G5" s="6" t="s">
        <v>14</v>
      </c>
      <c r="H5" s="6" t="s">
        <v>5</v>
      </c>
      <c r="I5" s="6" t="s">
        <v>15</v>
      </c>
      <c r="J5" s="6" t="s">
        <v>21</v>
      </c>
    </row>
    <row r="6" spans="1:9" ht="12.75">
      <c r="A6" t="s">
        <v>6</v>
      </c>
      <c r="B6" s="2">
        <v>0.4583333333333333</v>
      </c>
      <c r="C6">
        <v>0</v>
      </c>
      <c r="D6">
        <v>17.57</v>
      </c>
      <c r="E6">
        <v>0.339</v>
      </c>
      <c r="F6" s="4">
        <v>0.2089596</v>
      </c>
      <c r="G6">
        <v>7.16</v>
      </c>
      <c r="I6" s="4"/>
    </row>
    <row r="7" spans="1:9" ht="12.75">
      <c r="A7" t="s">
        <v>6</v>
      </c>
      <c r="B7" s="2">
        <v>0.4583333333333333</v>
      </c>
      <c r="C7">
        <v>2</v>
      </c>
      <c r="D7">
        <v>17.17</v>
      </c>
      <c r="E7">
        <v>8.54</v>
      </c>
      <c r="F7" s="4">
        <v>5.264055999999999</v>
      </c>
      <c r="G7">
        <v>6.62</v>
      </c>
      <c r="I7" s="4"/>
    </row>
    <row r="8" spans="1:9" ht="12.75">
      <c r="A8" t="s">
        <v>6</v>
      </c>
      <c r="B8" s="2">
        <v>0.4583333333333333</v>
      </c>
      <c r="C8">
        <v>6</v>
      </c>
      <c r="D8">
        <v>17.41</v>
      </c>
      <c r="E8">
        <v>31.4</v>
      </c>
      <c r="F8" s="4">
        <v>19.35496</v>
      </c>
      <c r="G8">
        <v>4.11</v>
      </c>
      <c r="I8" s="4"/>
    </row>
    <row r="9" spans="1:10" ht="12.75">
      <c r="A9" t="s">
        <v>6</v>
      </c>
      <c r="B9" s="2">
        <v>0.5555555555555556</v>
      </c>
      <c r="C9">
        <v>0</v>
      </c>
      <c r="D9">
        <v>18.56</v>
      </c>
      <c r="E9">
        <v>0.19</v>
      </c>
      <c r="F9" s="4">
        <v>0.1</v>
      </c>
      <c r="G9">
        <v>7.95</v>
      </c>
      <c r="H9">
        <v>7.01</v>
      </c>
      <c r="I9" s="4">
        <f>174.97/14</f>
        <v>12.497857142857143</v>
      </c>
      <c r="J9" s="4">
        <f>AVERAGE(13.2,13.1,13.2)/5</f>
        <v>2.6333333333333333</v>
      </c>
    </row>
    <row r="10" spans="1:10" ht="12.75">
      <c r="A10" t="s">
        <v>6</v>
      </c>
      <c r="B10" s="2">
        <v>0.5555555555555556</v>
      </c>
      <c r="C10">
        <v>2</v>
      </c>
      <c r="D10">
        <v>17.05</v>
      </c>
      <c r="E10">
        <v>0.43</v>
      </c>
      <c r="F10" s="4">
        <v>0.26505199999999995</v>
      </c>
      <c r="G10">
        <v>7.52</v>
      </c>
      <c r="I10" s="4"/>
      <c r="J10" s="4"/>
    </row>
    <row r="11" spans="1:10" ht="12.75">
      <c r="A11" t="s">
        <v>6</v>
      </c>
      <c r="B11" s="2">
        <v>0.5555555555555556</v>
      </c>
      <c r="C11">
        <v>4.6</v>
      </c>
      <c r="D11">
        <v>17.33</v>
      </c>
      <c r="E11">
        <v>25.7</v>
      </c>
      <c r="F11" s="4">
        <v>16.1</v>
      </c>
      <c r="G11">
        <v>4.81</v>
      </c>
      <c r="H11">
        <v>7.26</v>
      </c>
      <c r="I11" s="4">
        <f>55.91/14</f>
        <v>3.9935714285714283</v>
      </c>
      <c r="J11" s="4">
        <f>AVERAGE(27.9,27.9,21.3)/5</f>
        <v>5.14</v>
      </c>
    </row>
    <row r="12" spans="1:32" ht="12.75">
      <c r="A12" t="s">
        <v>7</v>
      </c>
      <c r="B12" s="2">
        <v>0.5694444444444444</v>
      </c>
      <c r="C12">
        <v>0</v>
      </c>
      <c r="D12">
        <v>18.58</v>
      </c>
      <c r="E12">
        <v>2.57</v>
      </c>
      <c r="F12" s="4">
        <v>1.1</v>
      </c>
      <c r="G12">
        <v>7.8</v>
      </c>
      <c r="H12">
        <v>6.98</v>
      </c>
      <c r="I12" s="4">
        <f>162.89/14</f>
        <v>11.635</v>
      </c>
      <c r="J12" s="4">
        <f>AVERAGE(21.4,21.4,19)/5</f>
        <v>4.119999999999999</v>
      </c>
      <c r="AF12" s="5"/>
    </row>
    <row r="13" spans="1:32" ht="12.75">
      <c r="A13" t="s">
        <v>7</v>
      </c>
      <c r="B13" s="2">
        <v>0.5694444444444444</v>
      </c>
      <c r="C13">
        <v>2</v>
      </c>
      <c r="D13">
        <v>17.9</v>
      </c>
      <c r="E13">
        <v>27.3</v>
      </c>
      <c r="F13" s="4">
        <v>16.82772</v>
      </c>
      <c r="G13">
        <v>6.77</v>
      </c>
      <c r="I13" s="4"/>
      <c r="J13" s="4"/>
      <c r="AF13" s="5"/>
    </row>
    <row r="14" spans="1:32" ht="12.75">
      <c r="A14" t="s">
        <v>7</v>
      </c>
      <c r="B14" s="2">
        <v>0.5694444444444444</v>
      </c>
      <c r="C14">
        <v>2.6</v>
      </c>
      <c r="D14">
        <v>17.75</v>
      </c>
      <c r="E14">
        <v>28.3</v>
      </c>
      <c r="F14" s="4">
        <v>17.2</v>
      </c>
      <c r="G14">
        <v>5.6</v>
      </c>
      <c r="H14">
        <v>7.33</v>
      </c>
      <c r="I14" s="4">
        <f>57.07/14</f>
        <v>4.076428571428571</v>
      </c>
      <c r="J14" s="4">
        <f>AVERAGE(66.3,65.8,59.7)/5</f>
        <v>12.786666666666667</v>
      </c>
      <c r="AF14" s="5"/>
    </row>
    <row r="15" spans="1:32" ht="12.75">
      <c r="A15" t="s">
        <v>8</v>
      </c>
      <c r="B15" s="2">
        <v>0.5868055555555556</v>
      </c>
      <c r="C15">
        <v>0</v>
      </c>
      <c r="D15">
        <v>20.34</v>
      </c>
      <c r="E15">
        <v>12.63</v>
      </c>
      <c r="F15" s="4">
        <v>6.7</v>
      </c>
      <c r="G15">
        <v>8.67</v>
      </c>
      <c r="H15">
        <v>7.41</v>
      </c>
      <c r="I15" s="4">
        <f>92.89/14</f>
        <v>6.635</v>
      </c>
      <c r="J15" s="4">
        <f>AVERAGE(26.3,26.3,24.6)/5</f>
        <v>5.1466666666666665</v>
      </c>
      <c r="AF15" s="5"/>
    </row>
    <row r="16" spans="1:32" ht="12.75">
      <c r="A16" t="s">
        <v>8</v>
      </c>
      <c r="B16" s="2">
        <v>0.5868055555555556</v>
      </c>
      <c r="C16">
        <v>2</v>
      </c>
      <c r="D16">
        <v>18.07</v>
      </c>
      <c r="E16">
        <v>29.4</v>
      </c>
      <c r="F16" s="4">
        <v>18.122159999999997</v>
      </c>
      <c r="G16">
        <v>6.82</v>
      </c>
      <c r="I16" s="4"/>
      <c r="J16" s="4"/>
      <c r="AF16" s="5"/>
    </row>
    <row r="17" spans="1:32" ht="12.75">
      <c r="A17" t="s">
        <v>8</v>
      </c>
      <c r="B17" s="2">
        <v>0.5868055555555556</v>
      </c>
      <c r="C17">
        <v>3</v>
      </c>
      <c r="D17">
        <v>17.52</v>
      </c>
      <c r="E17">
        <v>32.2</v>
      </c>
      <c r="F17" s="4">
        <v>17.6</v>
      </c>
      <c r="G17">
        <v>4.74</v>
      </c>
      <c r="H17">
        <v>7.46</v>
      </c>
      <c r="I17" s="4">
        <f>58.98/14</f>
        <v>4.212857142857143</v>
      </c>
      <c r="J17" s="4">
        <f>AVERAGE(48.4,48.2,46.3)/5</f>
        <v>9.526666666666666</v>
      </c>
      <c r="AF17" s="5"/>
    </row>
    <row r="18" spans="1:10" ht="12.75">
      <c r="A18" t="s">
        <v>9</v>
      </c>
      <c r="B18" s="2">
        <v>0.44097222222222227</v>
      </c>
      <c r="C18">
        <v>0</v>
      </c>
      <c r="D18">
        <v>18</v>
      </c>
      <c r="E18">
        <v>22</v>
      </c>
      <c r="F18" s="4">
        <v>12.4</v>
      </c>
      <c r="G18">
        <v>8.17</v>
      </c>
      <c r="H18">
        <v>7.62</v>
      </c>
      <c r="I18" s="4"/>
      <c r="J18" s="4">
        <f>AVERAGE(20.5,20.3,19.8)/5</f>
        <v>4.04</v>
      </c>
    </row>
    <row r="19" spans="1:10" ht="12.75">
      <c r="A19" t="s">
        <v>9</v>
      </c>
      <c r="B19" s="2">
        <v>0.44097222222222227</v>
      </c>
      <c r="C19">
        <v>2</v>
      </c>
      <c r="D19">
        <v>17.61</v>
      </c>
      <c r="E19">
        <v>30.5</v>
      </c>
      <c r="F19" s="4">
        <v>18.800199999999997</v>
      </c>
      <c r="G19">
        <v>7.4</v>
      </c>
      <c r="I19" s="4"/>
      <c r="J19" s="4"/>
    </row>
    <row r="20" spans="1:10" ht="12.75">
      <c r="A20" t="s">
        <v>9</v>
      </c>
      <c r="B20" s="2">
        <v>0.44097222222222227</v>
      </c>
      <c r="C20">
        <v>3</v>
      </c>
      <c r="D20">
        <v>17.89</v>
      </c>
      <c r="E20">
        <v>42.9</v>
      </c>
      <c r="F20" s="4">
        <v>28.5</v>
      </c>
      <c r="G20">
        <v>4.5</v>
      </c>
      <c r="H20">
        <v>7.66</v>
      </c>
      <c r="I20" s="4"/>
      <c r="J20" s="4">
        <f>AVERAGE(70.8,67.2,68)/5</f>
        <v>13.733333333333334</v>
      </c>
    </row>
    <row r="21" spans="1:10" ht="12.75">
      <c r="A21" t="s">
        <v>10</v>
      </c>
      <c r="B21" s="2">
        <v>0.4125</v>
      </c>
      <c r="C21">
        <v>0</v>
      </c>
      <c r="D21">
        <v>18.4</v>
      </c>
      <c r="E21">
        <v>30.7</v>
      </c>
      <c r="F21" s="4">
        <v>18.4</v>
      </c>
      <c r="G21">
        <v>7.84</v>
      </c>
      <c r="H21">
        <v>7.82</v>
      </c>
      <c r="I21" s="4">
        <f>14.38/14</f>
        <v>1.0271428571428571</v>
      </c>
      <c r="J21" s="4">
        <f>AVERAGE(24.4,24.1,23.7)/5</f>
        <v>4.8133333333333335</v>
      </c>
    </row>
    <row r="22" spans="1:10" ht="12.75">
      <c r="A22" t="s">
        <v>10</v>
      </c>
      <c r="B22" s="2">
        <v>0.4125</v>
      </c>
      <c r="C22">
        <v>4</v>
      </c>
      <c r="D22">
        <v>17.5</v>
      </c>
      <c r="E22">
        <v>44</v>
      </c>
      <c r="F22" s="4">
        <v>27.121599999999997</v>
      </c>
      <c r="G22">
        <v>6.49</v>
      </c>
      <c r="I22" s="4"/>
      <c r="J22" s="4"/>
    </row>
    <row r="23" spans="1:10" ht="12.75">
      <c r="A23" t="s">
        <v>10</v>
      </c>
      <c r="B23" s="2">
        <v>0.4125</v>
      </c>
      <c r="C23">
        <v>8</v>
      </c>
      <c r="D23">
        <v>17.53</v>
      </c>
      <c r="E23">
        <v>50.3</v>
      </c>
      <c r="F23" s="4">
        <v>31.9</v>
      </c>
      <c r="G23">
        <v>6.11</v>
      </c>
      <c r="H23">
        <v>7.99</v>
      </c>
      <c r="I23" s="4">
        <f>9.04/14</f>
        <v>0.6457142857142857</v>
      </c>
      <c r="J23" s="4">
        <f>AVERAGE(25.6,25.4,24.9)/5</f>
        <v>5.0600000000000005</v>
      </c>
    </row>
    <row r="24" spans="1:10" ht="12.75">
      <c r="A24" t="s">
        <v>11</v>
      </c>
      <c r="B24" s="2">
        <v>0.3888888888888889</v>
      </c>
      <c r="C24">
        <v>0</v>
      </c>
      <c r="D24">
        <v>18.3</v>
      </c>
      <c r="E24">
        <v>33.3</v>
      </c>
      <c r="F24" s="4">
        <v>20</v>
      </c>
      <c r="G24">
        <v>8.07</v>
      </c>
      <c r="H24">
        <v>7.95</v>
      </c>
      <c r="I24" s="4">
        <f>8.96/14</f>
        <v>0.64</v>
      </c>
      <c r="J24" s="4">
        <f>AVERAGE(14.8,14.8,14.4)/5</f>
        <v>2.933333333333333</v>
      </c>
    </row>
    <row r="25" spans="1:10" ht="12.75">
      <c r="A25" t="s">
        <v>11</v>
      </c>
      <c r="B25" s="2">
        <v>0.3888888888888889</v>
      </c>
      <c r="C25">
        <v>2</v>
      </c>
      <c r="D25">
        <v>18</v>
      </c>
      <c r="E25">
        <v>41.1</v>
      </c>
      <c r="F25" s="4">
        <v>25.334039999999998</v>
      </c>
      <c r="G25">
        <v>7.6</v>
      </c>
      <c r="I25" s="4"/>
      <c r="J25" s="4"/>
    </row>
    <row r="26" spans="1:10" ht="12.75">
      <c r="A26" t="s">
        <v>11</v>
      </c>
      <c r="B26" s="2">
        <v>0.3888888888888889</v>
      </c>
      <c r="C26">
        <v>9.8</v>
      </c>
      <c r="D26">
        <v>17.56</v>
      </c>
      <c r="E26">
        <v>51.5</v>
      </c>
      <c r="F26" s="4">
        <v>32</v>
      </c>
      <c r="G26">
        <v>6.79</v>
      </c>
      <c r="H26">
        <v>8.01</v>
      </c>
      <c r="I26" s="4">
        <f>8.09/14</f>
        <v>0.5778571428571428</v>
      </c>
      <c r="J26" s="4">
        <f>AVERAGE(14.6,10.5,14.2)/5</f>
        <v>2.62</v>
      </c>
    </row>
    <row r="29" spans="1:9" ht="12.75">
      <c r="A29" t="s">
        <v>12</v>
      </c>
      <c r="F29">
        <v>22.2</v>
      </c>
      <c r="G29">
        <v>10.3</v>
      </c>
      <c r="I29" s="4">
        <f>4.95/14</f>
        <v>0.3535714285714286</v>
      </c>
    </row>
    <row r="30" spans="1:9" ht="12.75">
      <c r="A30" t="s">
        <v>16</v>
      </c>
      <c r="I30" s="4">
        <f>31.81/14</f>
        <v>2.2721428571428572</v>
      </c>
    </row>
    <row r="37" spans="1:7" ht="51">
      <c r="A37" s="6" t="s">
        <v>1</v>
      </c>
      <c r="B37" s="6" t="s">
        <v>2</v>
      </c>
      <c r="C37" s="6" t="s">
        <v>17</v>
      </c>
      <c r="D37" s="6" t="s">
        <v>22</v>
      </c>
      <c r="E37" s="6"/>
      <c r="F37" s="6" t="s">
        <v>18</v>
      </c>
      <c r="G37" s="6" t="s">
        <v>19</v>
      </c>
    </row>
    <row r="38" spans="1:7" ht="12.75">
      <c r="A38" t="s">
        <v>6</v>
      </c>
      <c r="B38" s="2">
        <v>0.5555555555555556</v>
      </c>
      <c r="C38" s="3">
        <v>6.707317073170732</v>
      </c>
      <c r="D38">
        <v>0</v>
      </c>
      <c r="F38">
        <v>1</v>
      </c>
      <c r="G38">
        <f aca="true" t="shared" si="0" ref="G38:G43">F38*3.2</f>
        <v>3.2</v>
      </c>
    </row>
    <row r="39" spans="1:7" ht="12.75">
      <c r="A39" t="s">
        <v>7</v>
      </c>
      <c r="B39" s="2">
        <v>0.5694444444444444</v>
      </c>
      <c r="C39" s="3">
        <v>4.7560975609756095</v>
      </c>
      <c r="D39">
        <v>4</v>
      </c>
      <c r="F39">
        <v>1</v>
      </c>
      <c r="G39">
        <f t="shared" si="0"/>
        <v>3.2</v>
      </c>
    </row>
    <row r="40" spans="1:7" ht="12.75">
      <c r="A40" t="s">
        <v>8</v>
      </c>
      <c r="B40" s="2">
        <v>0.5868055555555556</v>
      </c>
      <c r="C40" s="3">
        <v>3.048780487804878</v>
      </c>
      <c r="D40">
        <v>7.2</v>
      </c>
      <c r="F40">
        <v>2</v>
      </c>
      <c r="G40">
        <f t="shared" si="0"/>
        <v>6.4</v>
      </c>
    </row>
    <row r="41" spans="1:7" ht="12.75">
      <c r="A41" t="s">
        <v>9</v>
      </c>
      <c r="B41" s="2">
        <v>0.44097222222222227</v>
      </c>
      <c r="C41" s="3">
        <v>3.4146341463414633</v>
      </c>
      <c r="D41">
        <f>6.6+D40</f>
        <v>13.8</v>
      </c>
      <c r="F41">
        <v>2.1</v>
      </c>
      <c r="G41">
        <f t="shared" si="0"/>
        <v>6.720000000000001</v>
      </c>
    </row>
    <row r="42" spans="1:7" ht="12.75">
      <c r="A42" t="s">
        <v>10</v>
      </c>
      <c r="B42" s="2">
        <v>0.4125</v>
      </c>
      <c r="C42" s="3">
        <v>9.664634146341463</v>
      </c>
      <c r="D42">
        <f>4.5+6.8+D41</f>
        <v>25.1</v>
      </c>
      <c r="F42">
        <v>2.25</v>
      </c>
      <c r="G42">
        <f t="shared" si="0"/>
        <v>7.2</v>
      </c>
    </row>
    <row r="43" spans="1:7" ht="12.75">
      <c r="A43" t="s">
        <v>11</v>
      </c>
      <c r="B43" s="2">
        <v>0.3888888888888889</v>
      </c>
      <c r="C43" s="3">
        <v>10.365853658536587</v>
      </c>
      <c r="D43">
        <f>5.9+D42</f>
        <v>31</v>
      </c>
      <c r="F43">
        <v>2.8</v>
      </c>
      <c r="G43">
        <f t="shared" si="0"/>
        <v>8.959999999999999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West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jcaffrey</dc:creator>
  <cp:keywords/>
  <dc:description/>
  <cp:lastModifiedBy>jcaffrey</cp:lastModifiedBy>
  <dcterms:created xsi:type="dcterms:W3CDTF">2008-04-09T15:51:11Z</dcterms:created>
  <dcterms:modified xsi:type="dcterms:W3CDTF">2008-04-17T13:15:19Z</dcterms:modified>
  <cp:category/>
  <cp:version/>
  <cp:contentType/>
  <cp:contentStatus/>
</cp:coreProperties>
</file>